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lackova.libuse\AppData\Local\Microsoft\Windows\INetCache\Content.Outlook\16COLFEB\"/>
    </mc:Choice>
  </mc:AlternateContent>
  <xr:revisionPtr revIDLastSave="0" documentId="13_ncr:1_{778AE5FF-A305-45A8-B823-75B6F04DB4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Úprava rozp. 23.06.2021" sheetId="2" r:id="rId1"/>
    <sheet name="fondy 23.06.2021" sheetId="3" r:id="rId2"/>
  </sheets>
  <definedNames>
    <definedName name="_xlnm.Print_Area" localSheetId="1">'fondy 23.06.2021'!$A$1:$G$46</definedName>
    <definedName name="_xlnm.Print_Area" localSheetId="0">'Úprava rozp. 23.06.2021'!$A$1:$E$33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C20" i="2"/>
  <c r="H28" i="2"/>
  <c r="H26" i="2"/>
  <c r="H25" i="2"/>
  <c r="H24" i="2"/>
  <c r="H23" i="2"/>
  <c r="H20" i="2"/>
  <c r="H7" i="2" l="1"/>
  <c r="C28" i="2"/>
  <c r="C26" i="2"/>
  <c r="C25" i="2"/>
  <c r="C24" i="2"/>
  <c r="C23" i="2"/>
  <c r="C7" i="2"/>
  <c r="C18" i="3"/>
  <c r="L17" i="3" l="1"/>
  <c r="K9" i="3"/>
  <c r="K12" i="3"/>
  <c r="L19" i="3" l="1"/>
  <c r="G31" i="3" l="1"/>
  <c r="K11" i="3" s="1"/>
  <c r="C27" i="3"/>
  <c r="K10" i="3" s="1"/>
  <c r="G23" i="3"/>
  <c r="C13" i="3"/>
  <c r="K8" i="3" s="1"/>
  <c r="G12" i="3"/>
  <c r="G32" i="3" l="1"/>
  <c r="C32" i="3"/>
  <c r="C14" i="3"/>
  <c r="B14" i="2" l="1"/>
  <c r="C21" i="2" l="1"/>
  <c r="C19" i="2" s="1"/>
  <c r="C30" i="2" s="1"/>
  <c r="B21" i="2"/>
  <c r="B19" i="2" s="1"/>
  <c r="B30" i="2" s="1"/>
  <c r="C14" i="2"/>
</calcChain>
</file>

<file path=xl/sharedStrings.xml><?xml version="1.0" encoding="utf-8"?>
<sst xmlns="http://schemas.openxmlformats.org/spreadsheetml/2006/main" count="178" uniqueCount="141">
  <si>
    <t>Rezervní fond</t>
  </si>
  <si>
    <t>Ukazatel</t>
  </si>
  <si>
    <t>Fond odměn</t>
  </si>
  <si>
    <t>Fond kulturních a sociálních potřeb</t>
  </si>
  <si>
    <t>Výnosy a investice celkem</t>
  </si>
  <si>
    <t>Náklady a investice celkem</t>
  </si>
  <si>
    <t xml:space="preserve">Výnosy školy - hlavní činnost </t>
  </si>
  <si>
    <t xml:space="preserve">Výnosy školy - doplňková činnost </t>
  </si>
  <si>
    <t>Neinvestiční příspěvek ÚSC - MČ Brno-sever</t>
  </si>
  <si>
    <t>Fond investic</t>
  </si>
  <si>
    <t>Náklady - doplňková činnost</t>
  </si>
  <si>
    <t>poskytuje  KÚ JMK ve výši krajských normativů</t>
  </si>
  <si>
    <t>Transfery z EF, SR, KÚ, st. fondů a ost. zdrojů</t>
  </si>
  <si>
    <t>Čerpání transferů z EF, SR, KÚ, st. fondů a ost.zdrojů</t>
  </si>
  <si>
    <t>Plán v tis. Kč</t>
  </si>
  <si>
    <t>Dotace ze státního rozpočtu</t>
  </si>
  <si>
    <t>Náklady hrazené ze státního rozpočtu</t>
  </si>
  <si>
    <t xml:space="preserve">Náklady - hlavní činnost celkem </t>
  </si>
  <si>
    <r>
      <t>Použití peněžních fondů školy</t>
    </r>
    <r>
      <rPr>
        <b/>
        <sz val="10"/>
        <rFont val="Arial Narrow"/>
        <family val="2"/>
        <charset val="238"/>
      </rPr>
      <t>:</t>
    </r>
  </si>
  <si>
    <t>z  toho: náklady nekryté příspěvkem zřizovatele</t>
  </si>
  <si>
    <t>Popis změny</t>
  </si>
  <si>
    <t>mzdy, zákonné odvody z mezd, příděl do FKSP, učební pomůcky, DVPP</t>
  </si>
  <si>
    <t>Úprava</t>
  </si>
  <si>
    <t xml:space="preserve">Rozpis </t>
  </si>
  <si>
    <r>
      <t xml:space="preserve">Investice vlastní </t>
    </r>
    <r>
      <rPr>
        <b/>
        <sz val="10"/>
        <rFont val="Arial Narrow"/>
        <family val="2"/>
        <charset val="238"/>
      </rPr>
      <t>*</t>
    </r>
  </si>
  <si>
    <r>
      <t xml:space="preserve">Investice dotovaná obcí </t>
    </r>
    <r>
      <rPr>
        <b/>
        <sz val="10"/>
        <rFont val="Arial Narrow"/>
        <family val="2"/>
        <charset val="238"/>
      </rPr>
      <t>*</t>
    </r>
  </si>
  <si>
    <r>
      <t xml:space="preserve">               provozní náklady</t>
    </r>
    <r>
      <rPr>
        <b/>
        <sz val="10"/>
        <rFont val="Arial Narrow"/>
        <family val="2"/>
        <charset val="238"/>
      </rPr>
      <t xml:space="preserve">: </t>
    </r>
    <r>
      <rPr>
        <b/>
        <sz val="10"/>
        <rFont val="Calibri"/>
        <family val="2"/>
        <charset val="238"/>
      </rPr>
      <t>*</t>
    </r>
  </si>
  <si>
    <t xml:space="preserve">                          materiálové náklady  **</t>
  </si>
  <si>
    <t xml:space="preserve">                           energie  **</t>
  </si>
  <si>
    <t xml:space="preserve">                          opravy a údržba  **</t>
  </si>
  <si>
    <t xml:space="preserve">                          služby  **</t>
  </si>
  <si>
    <t xml:space="preserve">                          mzdové náklady  **</t>
  </si>
  <si>
    <r>
      <t xml:space="preserve">                          odpisy dle odpisového plánu </t>
    </r>
    <r>
      <rPr>
        <sz val="10"/>
        <rFont val="Calibri"/>
        <family val="2"/>
        <charset val="238"/>
      </rPr>
      <t>**</t>
    </r>
  </si>
  <si>
    <t xml:space="preserve">                          jiné ostatní náklady  **</t>
  </si>
  <si>
    <r>
      <rPr>
        <b/>
        <sz val="10"/>
        <rFont val="Arial Narrow"/>
        <family val="2"/>
        <charset val="238"/>
      </rPr>
      <t xml:space="preserve">Vysvětlivky: 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*</t>
    </r>
    <r>
      <rPr>
        <sz val="10"/>
        <rFont val="Arial Narrow"/>
        <family val="2"/>
        <charset val="238"/>
      </rPr>
      <t xml:space="preserve"> závazný ukazatel stanovený zřizovatelem, který určuje účel použití prostředků a jehož objem příspěvková organizace (dále jen "PO") nesmí překročit bez schválení zřizovatele.</t>
    </r>
  </si>
  <si>
    <r>
      <t xml:space="preserve">                        </t>
    </r>
    <r>
      <rPr>
        <b/>
        <sz val="10"/>
        <rFont val="Arial Narrow"/>
        <family val="2"/>
        <charset val="238"/>
      </rPr>
      <t>**</t>
    </r>
    <r>
      <rPr>
        <sz val="10"/>
        <rFont val="Arial Narrow"/>
        <family val="2"/>
        <charset val="238"/>
      </rPr>
      <t xml:space="preserve">  položky rozpočtu, jejichž změnu objemu schvaluje zřizovatel. V rámci položky je PO oprávněna provádět přesuny prostředků (v rozpisu), přesuny schvaluje ředitel PO.</t>
    </r>
  </si>
  <si>
    <t xml:space="preserve">  </t>
  </si>
  <si>
    <t>v tis. Kč</t>
  </si>
  <si>
    <t>Vypracovala:</t>
  </si>
  <si>
    <t xml:space="preserve"> 411 - FOND ODMĚN </t>
  </si>
  <si>
    <t xml:space="preserve">plán </t>
  </si>
  <si>
    <t>412 - FKSP</t>
  </si>
  <si>
    <t>kontrola vazby na tabulku upraveného rozpočtu - rozdíl</t>
  </si>
  <si>
    <t>FO</t>
  </si>
  <si>
    <t>₊</t>
  </si>
  <si>
    <t>tvorba ze zlepšeného výsledku hosp.*</t>
  </si>
  <si>
    <t>tvorba dle vyhl. 114/2002 Sb.</t>
  </si>
  <si>
    <t>FKSP</t>
  </si>
  <si>
    <r>
      <t>přírůstek z darů určených na platy</t>
    </r>
    <r>
      <rPr>
        <sz val="10"/>
        <rFont val="Calibri"/>
        <family val="2"/>
        <charset val="238"/>
      </rPr>
      <t>*</t>
    </r>
  </si>
  <si>
    <t>—</t>
  </si>
  <si>
    <t>čerpání na pořízení HM (do výnosů)</t>
  </si>
  <si>
    <t>RF</t>
  </si>
  <si>
    <t>―</t>
  </si>
  <si>
    <t>dokrytí platů</t>
  </si>
  <si>
    <t>další čerpání dle vyhl. 114/2002 Sb.</t>
  </si>
  <si>
    <t>FI</t>
  </si>
  <si>
    <t>odměny zaměstnancům</t>
  </si>
  <si>
    <t xml:space="preserve">odpisy </t>
  </si>
  <si>
    <t>čerpání do výnosů celkem:</t>
  </si>
  <si>
    <t>413 + 414 - REZERVNÍ FOND</t>
  </si>
  <si>
    <t>416 - FOND INVESTIC</t>
  </si>
  <si>
    <r>
      <t>investiční příspěvek zřizovatele</t>
    </r>
    <r>
      <rPr>
        <sz val="10"/>
        <rFont val="Calibri"/>
        <family val="2"/>
        <charset val="238"/>
      </rPr>
      <t>*</t>
    </r>
  </si>
  <si>
    <t>investiční dotace státních fondů</t>
  </si>
  <si>
    <r>
      <t>přírůstek z přijatých peněžních darů</t>
    </r>
    <r>
      <rPr>
        <sz val="10"/>
        <rFont val="Calibri"/>
        <family val="2"/>
        <charset val="238"/>
      </rPr>
      <t>*</t>
    </r>
  </si>
  <si>
    <r>
      <t>přírůstek schváleným prodejem DHM</t>
    </r>
    <r>
      <rPr>
        <sz val="10"/>
        <rFont val="Calibri"/>
        <family val="2"/>
        <charset val="238"/>
      </rPr>
      <t>*</t>
    </r>
  </si>
  <si>
    <t>čerpání přijatých peněžních darů</t>
  </si>
  <si>
    <r>
      <t>přírůstek přijetím daru na inv. účely</t>
    </r>
    <r>
      <rPr>
        <sz val="10"/>
        <rFont val="Calibri"/>
        <family val="2"/>
        <charset val="238"/>
      </rPr>
      <t>*</t>
    </r>
  </si>
  <si>
    <r>
      <t>přírůstek převodem z Rezervního fondu</t>
    </r>
    <r>
      <rPr>
        <sz val="10"/>
        <rFont val="Calibri"/>
        <family val="2"/>
        <charset val="238"/>
      </rPr>
      <t>*</t>
    </r>
  </si>
  <si>
    <t>dočasné dokrytí nesouladu V a N</t>
  </si>
  <si>
    <t>úhrada případných sankcí</t>
  </si>
  <si>
    <t>úhrada ztráty za předchozí léta</t>
  </si>
  <si>
    <r>
      <t>DNM</t>
    </r>
    <r>
      <rPr>
        <sz val="10"/>
        <rFont val="Calibri"/>
        <family val="2"/>
        <charset val="238"/>
      </rPr>
      <t>*</t>
    </r>
    <r>
      <rPr>
        <sz val="10"/>
        <rFont val="Arial"/>
        <family val="2"/>
        <charset val="238"/>
      </rPr>
      <t xml:space="preserve"> -     specifikovat</t>
    </r>
  </si>
  <si>
    <t>technické zhodnocení budovy*  - specifikovat</t>
  </si>
  <si>
    <t>převody:</t>
  </si>
  <si>
    <r>
      <t>převod do FI na investici</t>
    </r>
    <r>
      <rPr>
        <sz val="10"/>
        <rFont val="Calibri"/>
        <family val="2"/>
        <charset val="238"/>
      </rPr>
      <t>*</t>
    </r>
  </si>
  <si>
    <r>
      <t>převod do FI na opravy</t>
    </r>
    <r>
      <rPr>
        <sz val="10"/>
        <rFont val="Calibri"/>
        <family val="2"/>
        <charset val="238"/>
      </rPr>
      <t>*</t>
    </r>
  </si>
  <si>
    <r>
      <t>úhrada investičních úvěrů nebo půjček</t>
    </r>
    <r>
      <rPr>
        <sz val="10"/>
        <rFont val="Calibri"/>
        <family val="2"/>
        <charset val="238"/>
      </rPr>
      <t>*</t>
    </r>
  </si>
  <si>
    <t>čerpání na investice a do výnosů celkem:</t>
  </si>
  <si>
    <t>*</t>
  </si>
  <si>
    <t xml:space="preserve">přírůstek, převod a úbytek fondu podléhající předchozímu souhlasu zřizovatele </t>
  </si>
  <si>
    <r>
      <t>DHM</t>
    </r>
    <r>
      <rPr>
        <sz val="10"/>
        <rFont val="Calibri"/>
        <family val="2"/>
        <charset val="238"/>
      </rPr>
      <t>*</t>
    </r>
    <r>
      <rPr>
        <sz val="10"/>
        <rFont val="Arial"/>
        <family val="2"/>
        <charset val="238"/>
      </rPr>
      <t xml:space="preserve"> - specifikovat</t>
    </r>
  </si>
  <si>
    <t>KONTROLY:</t>
  </si>
  <si>
    <t>počáteční stav RF celkem:</t>
  </si>
  <si>
    <t xml:space="preserve">Mateřská škola Brno, Brechtova 6, příspěvková organizace </t>
  </si>
  <si>
    <t xml:space="preserve">Šablony </t>
  </si>
  <si>
    <t>Schválila:    Mgr. Ivana Horká, ředitelka</t>
  </si>
  <si>
    <t>Ing. M. Urban</t>
  </si>
  <si>
    <t>Vypracovala: Ing. Marika Urban</t>
  </si>
  <si>
    <t>Schválila:  Mgr. Ivana Horká, ředitelka</t>
  </si>
  <si>
    <t>Mateřská škola Brno, Brechtova 6, příspěvková organizace</t>
  </si>
  <si>
    <t>Příloha č. 2/ usnesení 8/. schůze RMČ Brno-sever, konané dne 09.12.2020</t>
  </si>
  <si>
    <t>ROZPOČET NA  ROK  2021 - úprava k 23.06.2021</t>
  </si>
  <si>
    <t>Upraveno dle aktuálních rozpočtových opatření.</t>
  </si>
  <si>
    <t>příspěvek na provoz (1 200)</t>
  </si>
  <si>
    <t>vzdělávání, pomůcky, cestovní náhrady, kurzovné</t>
  </si>
  <si>
    <t>elektřina (115), voda (80), plyn (8), teplo (300)</t>
  </si>
  <si>
    <t>PLÁN   TVORBY  A  POUŽITÍ  FONDŮ   NA   ROK   2021                                                                                                                                                          k 23.06.2021</t>
  </si>
  <si>
    <t>stav k 01.01.2021</t>
  </si>
  <si>
    <t>plánovaný zůstatek k 31.12.2021</t>
  </si>
  <si>
    <t>stav k 01.01.2021   účet 413</t>
  </si>
  <si>
    <t>stav k 01.01.2021   účet 414</t>
  </si>
  <si>
    <t>převedené nespotř. dotace 2020</t>
  </si>
  <si>
    <r>
      <t>tvorba ve výši odpisů roku 2021</t>
    </r>
    <r>
      <rPr>
        <sz val="10"/>
        <rFont val="Calibri"/>
        <family val="2"/>
        <charset val="238"/>
      </rPr>
      <t>*</t>
    </r>
  </si>
  <si>
    <t xml:space="preserve">rozdělení ZVH 2020 celkem: </t>
  </si>
  <si>
    <t>odúčtování nespotř. dotací 2020</t>
  </si>
  <si>
    <t>Upraveno v souvislosti s výnosy.</t>
  </si>
  <si>
    <t>stravné (880), školné (320), příjmy od rodičů na ŠvP (70), ochranné prostředky předané z MMB (28)</t>
  </si>
  <si>
    <t>banka (17), telefon, internet, poštovné (70), odvoz odpadu (13), prádelna (30), účetnictví a mzdy (185), IT služby (25), údržba zahrady a chodníků (50), revize, servis (30), cestovné (1), náklady na reprezentaci (3),ostatní služby (85)</t>
  </si>
  <si>
    <t>pojištění majetku (4), sociální náklady (32)</t>
  </si>
  <si>
    <t>opravy movitého majetku (80), opravy nemovitého majetku - opravy skříněk (80)</t>
  </si>
  <si>
    <t>nebude vůbec čerpáno?</t>
  </si>
  <si>
    <t>rozvoj činnosti (130), dokrytí nákladů při uzavření MŠ (90)</t>
  </si>
  <si>
    <t>opravy koberců a žaluzií (100)</t>
  </si>
  <si>
    <t>vybavení pro potřeby zaměstnanců (0)</t>
  </si>
  <si>
    <t>dokrytí platů, odměny zaměstnancům (0)</t>
  </si>
  <si>
    <t>DPP - správce rozpočtu, admin.,chodníky (84), mzdy obec (20), odvody z mezd i k FO (7)</t>
  </si>
  <si>
    <t>??   z roku 2020 bylo převedeno 377 tis.</t>
  </si>
  <si>
    <t>bude se školka v přírodě konat?</t>
  </si>
  <si>
    <t>rozvoj činnosti (130), dokrytí nákl. (90)</t>
  </si>
  <si>
    <t>opravy majetku - oprava žaluzií a koberců</t>
  </si>
  <si>
    <t>žlutě zvýrazněná políčka doplňte</t>
  </si>
  <si>
    <t>částka je stejná jako odhad z listopadu 2020 ??</t>
  </si>
  <si>
    <t>tady se musí přidat těch 90 tisíc z RF a jinde ubrat</t>
  </si>
  <si>
    <t>kolik má dostat penez FKSP státní rozpočet - to zjistím - vezmu si mzdy a podívám se, jaký má rozpočet - 1450626 dám 147</t>
  </si>
  <si>
    <t>kolik utratíme - plán FKSP - Ivana má vědět plán, kolik přijme a kolik utratí.</t>
  </si>
  <si>
    <t>DDHM (62), materiál (50)</t>
  </si>
  <si>
    <t>potraviny (880), náklady hrazené rodiči (70), DDHM a materiál z RF (130), opravy z FI (100), ochranné prostředky z MMB (28), dokrytí nákladů z RF (90)</t>
  </si>
  <si>
    <t>Na podzim se konat může.</t>
  </si>
  <si>
    <t>Doplněno</t>
  </si>
  <si>
    <t>Ne</t>
  </si>
  <si>
    <t>Ano, upraveno</t>
  </si>
  <si>
    <t>Čerpání je na dva roky, do roku 2022</t>
  </si>
  <si>
    <t>Upraveno dle předpokládaného použití v roce 2021.</t>
  </si>
  <si>
    <t>Snížení stravného a školného z důvodu uzavření MŠ. Přidány ochranné prostředky.</t>
  </si>
  <si>
    <t>Navýšeno čerpání na DDHM a přidáno dokrytí nákladů (výpadek školného).</t>
  </si>
  <si>
    <t>Upraveno dle schváleného odpisového plánu.</t>
  </si>
  <si>
    <t>Navýšeny sociální náklady.</t>
  </si>
  <si>
    <t>Sníženy náklady na materiál.</t>
  </si>
  <si>
    <t>Snížení potravin, navýšení čerpání RF na DDHM, přidány ochranné prostředky z MMB a náklady dokryté z RF - materiál, čisticí prostředky.</t>
  </si>
  <si>
    <t>V Brně dne: 04.06.2021</t>
  </si>
  <si>
    <t>V Brně dne:  04.06.2021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</si>
</sst>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5" x14ac:knownFonts="1"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b/>
      <i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9"/>
      <name val="Times New Roman CE"/>
      <family val="1"/>
      <charset val="238"/>
    </font>
    <font>
      <i/>
      <sz val="9"/>
      <name val="Times New Roman CE"/>
      <charset val="238"/>
    </font>
    <font>
      <b/>
      <sz val="12"/>
      <name val="Arial Narrow"/>
      <family val="2"/>
      <charset val="238"/>
    </font>
    <font>
      <i/>
      <sz val="10"/>
      <color indexed="10"/>
      <name val="Arial CE"/>
      <charset val="238"/>
    </font>
    <font>
      <i/>
      <sz val="10"/>
      <color indexed="40"/>
      <name val="Arial CE"/>
      <charset val="238"/>
    </font>
    <font>
      <b/>
      <sz val="10"/>
      <color indexed="10"/>
      <name val="Arial CE"/>
      <charset val="238"/>
    </font>
    <font>
      <sz val="10"/>
      <color indexed="30"/>
      <name val="Arial CE"/>
      <charset val="238"/>
    </font>
    <font>
      <b/>
      <sz val="10"/>
      <color indexed="30"/>
      <name val="Arial CE"/>
      <charset val="238"/>
    </font>
    <font>
      <b/>
      <sz val="10"/>
      <color indexed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30"/>
      <name val="Arial CE"/>
      <charset val="238"/>
    </font>
    <font>
      <sz val="10"/>
      <color indexed="8"/>
      <name val="Arial Narrow"/>
      <family val="2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i/>
      <sz val="12"/>
      <name val="Arial"/>
      <family val="2"/>
      <charset val="238"/>
    </font>
    <font>
      <sz val="18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Calibri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0"/>
      <name val="Arial"/>
      <family val="2"/>
      <charset val="238"/>
    </font>
    <font>
      <i/>
      <sz val="10"/>
      <color theme="0"/>
      <name val="Arial CE"/>
      <charset val="238"/>
    </font>
    <font>
      <i/>
      <sz val="14"/>
      <color indexed="10"/>
      <name val="Arial"/>
      <family val="2"/>
      <charset val="238"/>
    </font>
    <font>
      <i/>
      <u/>
      <sz val="10"/>
      <color rgb="FF0070C0"/>
      <name val="Arial"/>
      <family val="2"/>
      <charset val="238"/>
    </font>
    <font>
      <i/>
      <sz val="9"/>
      <color indexed="30"/>
      <name val="Arial"/>
      <family val="2"/>
      <charset val="238"/>
    </font>
    <font>
      <i/>
      <sz val="10"/>
      <color indexed="30"/>
      <name val="Arial"/>
      <family val="2"/>
      <charset val="238"/>
    </font>
    <font>
      <i/>
      <sz val="10"/>
      <color rgb="FF0070C0"/>
      <name val="Arial"/>
      <family val="2"/>
      <charset val="238"/>
    </font>
    <font>
      <sz val="10"/>
      <color rgb="FFFF0000"/>
      <name val="Arial CE"/>
      <charset val="238"/>
    </font>
    <font>
      <sz val="10"/>
      <color rgb="FF00B0F0"/>
      <name val="Arial CE"/>
      <charset val="238"/>
    </font>
    <font>
      <b/>
      <sz val="10"/>
      <color rgb="FF00B0F0"/>
      <name val="Arial CE"/>
      <charset val="238"/>
    </font>
    <font>
      <sz val="10"/>
      <color indexed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3" fontId="1" fillId="3" borderId="2" xfId="0" applyNumberFormat="1" applyFont="1" applyFill="1" applyBorder="1" applyAlignment="1" applyProtection="1">
      <alignment vertical="center" wrapText="1"/>
      <protection locked="0"/>
    </xf>
    <xf numFmtId="3" fontId="1" fillId="3" borderId="2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3" fillId="4" borderId="10" xfId="0" applyFont="1" applyFill="1" applyBorder="1" applyProtection="1"/>
    <xf numFmtId="0" fontId="1" fillId="0" borderId="11" xfId="0" applyFont="1" applyBorder="1" applyAlignment="1" applyProtection="1">
      <alignment vertical="center"/>
    </xf>
    <xf numFmtId="3" fontId="5" fillId="4" borderId="12" xfId="0" applyNumberFormat="1" applyFont="1" applyFill="1" applyBorder="1" applyAlignment="1" applyProtection="1"/>
    <xf numFmtId="3" fontId="6" fillId="4" borderId="12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right" vertical="center" indent="1"/>
      <protection locked="0"/>
    </xf>
    <xf numFmtId="3" fontId="1" fillId="3" borderId="3" xfId="0" applyNumberFormat="1" applyFont="1" applyFill="1" applyBorder="1" applyAlignment="1" applyProtection="1">
      <alignment horizontal="right" vertical="center" indent="1"/>
      <protection locked="0"/>
    </xf>
    <xf numFmtId="3" fontId="3" fillId="4" borderId="13" xfId="0" applyNumberFormat="1" applyFont="1" applyFill="1" applyBorder="1" applyAlignment="1" applyProtection="1">
      <alignment horizontal="right" indent="1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3" fontId="1" fillId="3" borderId="14" xfId="0" applyNumberFormat="1" applyFont="1" applyFill="1" applyBorder="1" applyAlignment="1" applyProtection="1">
      <alignment horizontal="right" vertical="center" indent="1"/>
      <protection locked="0"/>
    </xf>
    <xf numFmtId="3" fontId="1" fillId="3" borderId="15" xfId="0" applyNumberFormat="1" applyFont="1" applyFill="1" applyBorder="1" applyAlignment="1" applyProtection="1">
      <alignment horizontal="right" vertical="center" inden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right" vertical="center" indent="1"/>
    </xf>
    <xf numFmtId="0" fontId="10" fillId="0" borderId="0" xfId="0" applyFont="1" applyProtection="1">
      <protection locked="0"/>
    </xf>
    <xf numFmtId="3" fontId="1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3" fontId="4" fillId="3" borderId="5" xfId="0" applyNumberFormat="1" applyFont="1" applyFill="1" applyBorder="1" applyAlignment="1" applyProtection="1">
      <alignment horizontal="right" vertical="center" indent="1"/>
    </xf>
    <xf numFmtId="0" fontId="3" fillId="5" borderId="10" xfId="0" applyFont="1" applyFill="1" applyBorder="1" applyProtection="1"/>
    <xf numFmtId="0" fontId="1" fillId="5" borderId="8" xfId="0" applyFont="1" applyFill="1" applyBorder="1" applyAlignment="1" applyProtection="1">
      <alignment vertical="center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7" fillId="0" borderId="14" xfId="0" applyNumberFormat="1" applyFont="1" applyBorder="1" applyAlignment="1" applyProtection="1">
      <alignment vertical="center" wrapText="1"/>
      <protection locked="0"/>
    </xf>
    <xf numFmtId="3" fontId="1" fillId="0" borderId="14" xfId="0" applyNumberFormat="1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3" borderId="0" xfId="0" applyFont="1" applyFill="1" applyAlignment="1">
      <alignment vertical="center" wrapText="1"/>
    </xf>
    <xf numFmtId="0" fontId="22" fillId="0" borderId="0" xfId="0" applyFont="1" applyProtection="1">
      <protection locked="0"/>
    </xf>
    <xf numFmtId="0" fontId="25" fillId="0" borderId="0" xfId="0" applyFont="1" applyAlignment="1" applyProtection="1">
      <alignment vertical="top" textRotation="180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19" fillId="0" borderId="24" xfId="0" applyFont="1" applyBorder="1" applyProtection="1">
      <protection locked="0"/>
    </xf>
    <xf numFmtId="164" fontId="19" fillId="0" borderId="24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164" fontId="19" fillId="3" borderId="0" xfId="0" applyNumberFormat="1" applyFont="1" applyFill="1" applyAlignment="1">
      <alignment horizontal="right"/>
    </xf>
    <xf numFmtId="0" fontId="27" fillId="0" borderId="24" xfId="0" applyFont="1" applyBorder="1" applyProtection="1">
      <protection locked="0"/>
    </xf>
    <xf numFmtId="0" fontId="19" fillId="0" borderId="24" xfId="0" applyFont="1" applyBorder="1" applyAlignment="1" applyProtection="1">
      <alignment vertical="center"/>
      <protection locked="0"/>
    </xf>
    <xf numFmtId="164" fontId="19" fillId="0" borderId="24" xfId="0" applyNumberFormat="1" applyFont="1" applyBorder="1" applyAlignment="1" applyProtection="1">
      <alignment horizontal="right" vertical="center"/>
      <protection locked="0"/>
    </xf>
    <xf numFmtId="0" fontId="27" fillId="0" borderId="25" xfId="0" applyFont="1" applyBorder="1" applyProtection="1"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164" fontId="19" fillId="0" borderId="25" xfId="0" applyNumberFormat="1" applyFont="1" applyBorder="1" applyAlignment="1" applyProtection="1">
      <alignment vertical="center"/>
      <protection locked="0"/>
    </xf>
    <xf numFmtId="164" fontId="28" fillId="3" borderId="0" xfId="0" applyNumberFormat="1" applyFont="1" applyFill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164" fontId="19" fillId="0" borderId="25" xfId="0" applyNumberFormat="1" applyFont="1" applyBorder="1" applyAlignment="1" applyProtection="1">
      <alignment horizontal="right" vertical="center"/>
      <protection locked="0"/>
    </xf>
    <xf numFmtId="0" fontId="14" fillId="4" borderId="26" xfId="0" applyFont="1" applyFill="1" applyBorder="1" applyProtection="1">
      <protection locked="0"/>
    </xf>
    <xf numFmtId="0" fontId="19" fillId="4" borderId="26" xfId="0" applyFont="1" applyFill="1" applyBorder="1" applyAlignment="1">
      <alignment vertical="center"/>
    </xf>
    <xf numFmtId="164" fontId="19" fillId="4" borderId="26" xfId="0" applyNumberFormat="1" applyFont="1" applyFill="1" applyBorder="1" applyAlignment="1" applyProtection="1">
      <alignment vertical="center"/>
      <protection locked="0"/>
    </xf>
    <xf numFmtId="0" fontId="14" fillId="3" borderId="26" xfId="0" applyFont="1" applyFill="1" applyBorder="1" applyProtection="1">
      <protection locked="0"/>
    </xf>
    <xf numFmtId="0" fontId="19" fillId="0" borderId="26" xfId="0" applyFont="1" applyBorder="1" applyAlignment="1" applyProtection="1">
      <alignment vertical="center"/>
      <protection locked="0"/>
    </xf>
    <xf numFmtId="164" fontId="19" fillId="0" borderId="26" xfId="0" applyNumberFormat="1" applyFont="1" applyBorder="1" applyAlignment="1" applyProtection="1">
      <alignment horizontal="right" vertical="center"/>
      <protection locked="0"/>
    </xf>
    <xf numFmtId="0" fontId="14" fillId="0" borderId="24" xfId="0" applyFont="1" applyBorder="1" applyProtection="1"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4" fillId="3" borderId="24" xfId="0" applyFont="1" applyFill="1" applyBorder="1" applyProtection="1">
      <protection locked="0"/>
    </xf>
    <xf numFmtId="164" fontId="19" fillId="0" borderId="24" xfId="0" applyNumberFormat="1" applyFont="1" applyBorder="1" applyAlignment="1">
      <alignment horizontal="right" vertical="center"/>
    </xf>
    <xf numFmtId="164" fontId="19" fillId="3" borderId="0" xfId="0" applyNumberFormat="1" applyFont="1" applyFill="1" applyAlignment="1">
      <alignment horizontal="right" vertical="center"/>
    </xf>
    <xf numFmtId="0" fontId="15" fillId="4" borderId="24" xfId="0" applyFont="1" applyFill="1" applyBorder="1" applyProtection="1">
      <protection locked="0"/>
    </xf>
    <xf numFmtId="0" fontId="19" fillId="4" borderId="24" xfId="0" applyFont="1" applyFill="1" applyBorder="1" applyProtection="1">
      <protection locked="0"/>
    </xf>
    <xf numFmtId="164" fontId="19" fillId="4" borderId="24" xfId="0" applyNumberFormat="1" applyFont="1" applyFill="1" applyBorder="1" applyAlignment="1">
      <alignment horizontal="right"/>
    </xf>
    <xf numFmtId="3" fontId="19" fillId="0" borderId="0" xfId="0" applyNumberFormat="1" applyFont="1" applyProtection="1">
      <protection locked="0"/>
    </xf>
    <xf numFmtId="0" fontId="19" fillId="3" borderId="0" xfId="0" applyFont="1" applyFill="1" applyProtection="1">
      <protection locked="0"/>
    </xf>
    <xf numFmtId="164" fontId="19" fillId="0" borderId="24" xfId="0" applyNumberFormat="1" applyFont="1" applyBorder="1" applyAlignment="1">
      <alignment horizontal="right"/>
    </xf>
    <xf numFmtId="3" fontId="19" fillId="0" borderId="0" xfId="0" applyNumberFormat="1" applyFont="1" applyAlignment="1" applyProtection="1">
      <alignment horizontal="right"/>
      <protection locked="0"/>
    </xf>
    <xf numFmtId="0" fontId="19" fillId="0" borderId="27" xfId="0" applyFont="1" applyBorder="1" applyProtection="1">
      <protection locked="0"/>
    </xf>
    <xf numFmtId="164" fontId="19" fillId="0" borderId="0" xfId="0" applyNumberFormat="1" applyFont="1" applyAlignment="1">
      <alignment horizontal="right"/>
    </xf>
    <xf numFmtId="0" fontId="28" fillId="0" borderId="0" xfId="0" applyFont="1" applyProtection="1">
      <protection locked="0"/>
    </xf>
    <xf numFmtId="0" fontId="19" fillId="0" borderId="28" xfId="0" applyFont="1" applyBorder="1" applyAlignment="1" applyProtection="1">
      <alignment vertical="center"/>
      <protection locked="0"/>
    </xf>
    <xf numFmtId="164" fontId="19" fillId="0" borderId="24" xfId="0" applyNumberFormat="1" applyFont="1" applyBorder="1" applyAlignment="1" applyProtection="1">
      <alignment vertical="center"/>
      <protection locked="0"/>
    </xf>
    <xf numFmtId="164" fontId="29" fillId="0" borderId="0" xfId="0" applyNumberFormat="1" applyFont="1" applyAlignment="1" applyProtection="1">
      <alignment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164" fontId="19" fillId="0" borderId="0" xfId="0" applyNumberFormat="1" applyFont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164" fontId="19" fillId="0" borderId="26" xfId="0" applyNumberFormat="1" applyFont="1" applyBorder="1" applyAlignment="1" applyProtection="1">
      <alignment vertical="center"/>
      <protection locked="0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164" fontId="19" fillId="3" borderId="25" xfId="0" applyNumberFormat="1" applyFont="1" applyFill="1" applyBorder="1" applyAlignment="1">
      <alignment vertical="center"/>
    </xf>
    <xf numFmtId="164" fontId="28" fillId="0" borderId="0" xfId="0" applyNumberFormat="1" applyFont="1" applyAlignment="1" applyProtection="1">
      <alignment vertical="center"/>
      <protection locked="0"/>
    </xf>
    <xf numFmtId="164" fontId="20" fillId="0" borderId="0" xfId="0" applyNumberFormat="1" applyFont="1" applyAlignment="1">
      <alignment vertical="center"/>
    </xf>
    <xf numFmtId="0" fontId="14" fillId="4" borderId="24" xfId="0" applyFont="1" applyFill="1" applyBorder="1" applyProtection="1">
      <protection locked="0"/>
    </xf>
    <xf numFmtId="0" fontId="19" fillId="4" borderId="24" xfId="0" applyFont="1" applyFill="1" applyBorder="1" applyAlignment="1">
      <alignment vertical="top" wrapText="1"/>
    </xf>
    <xf numFmtId="164" fontId="19" fillId="4" borderId="24" xfId="0" applyNumberFormat="1" applyFont="1" applyFill="1" applyBorder="1" applyAlignment="1">
      <alignment vertical="center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15" fillId="0" borderId="24" xfId="0" applyFont="1" applyBorder="1"/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164" fontId="19" fillId="4" borderId="24" xfId="0" applyNumberFormat="1" applyFont="1" applyFill="1" applyBorder="1"/>
    <xf numFmtId="164" fontId="19" fillId="3" borderId="0" xfId="0" applyNumberFormat="1" applyFont="1" applyFill="1"/>
    <xf numFmtId="0" fontId="14" fillId="0" borderId="0" xfId="0" applyFont="1" applyAlignment="1" applyProtection="1">
      <alignment horizontal="right"/>
      <protection locked="0"/>
    </xf>
    <xf numFmtId="0" fontId="31" fillId="0" borderId="0" xfId="0" applyFont="1" applyProtection="1">
      <protection locked="0"/>
    </xf>
    <xf numFmtId="0" fontId="19" fillId="0" borderId="0" xfId="0" applyFont="1" applyAlignment="1" applyProtection="1">
      <alignment vertical="top" wrapText="1"/>
      <protection locked="0"/>
    </xf>
    <xf numFmtId="164" fontId="19" fillId="0" borderId="0" xfId="0" applyNumberFormat="1" applyFont="1" applyAlignment="1">
      <alignment vertical="center"/>
    </xf>
    <xf numFmtId="0" fontId="23" fillId="0" borderId="0" xfId="0" applyFont="1" applyAlignment="1" applyProtection="1">
      <alignment horizontal="center" textRotation="180"/>
      <protection locked="0"/>
    </xf>
    <xf numFmtId="0" fontId="19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3" fontId="5" fillId="5" borderId="12" xfId="0" applyNumberFormat="1" applyFont="1" applyFill="1" applyBorder="1" applyAlignment="1" applyProtection="1"/>
    <xf numFmtId="3" fontId="1" fillId="5" borderId="14" xfId="0" applyNumberFormat="1" applyFont="1" applyFill="1" applyBorder="1" applyAlignment="1" applyProtection="1">
      <alignment horizontal="right" vertical="center" indent="1"/>
    </xf>
    <xf numFmtId="3" fontId="1" fillId="0" borderId="29" xfId="0" applyNumberFormat="1" applyFont="1" applyBorder="1" applyAlignment="1" applyProtection="1">
      <alignment vertical="center"/>
      <protection locked="0"/>
    </xf>
    <xf numFmtId="3" fontId="1" fillId="3" borderId="14" xfId="0" applyNumberFormat="1" applyFont="1" applyFill="1" applyBorder="1" applyAlignment="1">
      <alignment vertical="center"/>
    </xf>
    <xf numFmtId="3" fontId="1" fillId="5" borderId="3" xfId="0" applyNumberFormat="1" applyFont="1" applyFill="1" applyBorder="1" applyAlignment="1" applyProtection="1">
      <alignment horizontal="right" vertical="center" indent="1"/>
    </xf>
    <xf numFmtId="3" fontId="1" fillId="5" borderId="6" xfId="0" applyNumberFormat="1" applyFont="1" applyFill="1" applyBorder="1" applyAlignment="1" applyProtection="1">
      <alignment horizontal="right" vertical="center" indent="1"/>
      <protection locked="0"/>
    </xf>
    <xf numFmtId="3" fontId="1" fillId="5" borderId="2" xfId="0" applyNumberFormat="1" applyFont="1" applyFill="1" applyBorder="1" applyAlignment="1" applyProtection="1">
      <alignment vertical="center"/>
    </xf>
    <xf numFmtId="3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30" xfId="0" applyFont="1" applyBorder="1" applyProtection="1">
      <protection locked="0"/>
    </xf>
    <xf numFmtId="0" fontId="1" fillId="5" borderId="14" xfId="0" applyFont="1" applyFill="1" applyBorder="1" applyAlignment="1">
      <alignment vertical="center"/>
    </xf>
    <xf numFmtId="3" fontId="1" fillId="0" borderId="15" xfId="0" applyNumberFormat="1" applyFont="1" applyBorder="1" applyAlignment="1" applyProtection="1">
      <alignment vertical="center"/>
      <protection locked="0"/>
    </xf>
    <xf numFmtId="3" fontId="33" fillId="0" borderId="14" xfId="0" applyNumberFormat="1" applyFont="1" applyBorder="1" applyAlignment="1">
      <alignment vertical="center" wrapText="1"/>
    </xf>
    <xf numFmtId="3" fontId="1" fillId="6" borderId="14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3" fontId="1" fillId="3" borderId="6" xfId="0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3" fontId="1" fillId="6" borderId="2" xfId="0" applyNumberFormat="1" applyFont="1" applyFill="1" applyBorder="1" applyAlignment="1" applyProtection="1">
      <alignment vertical="center"/>
      <protection locked="0"/>
    </xf>
    <xf numFmtId="3" fontId="1" fillId="6" borderId="14" xfId="0" applyNumberFormat="1" applyFont="1" applyFill="1" applyBorder="1" applyAlignment="1" applyProtection="1">
      <alignment horizontal="right" vertical="center" indent="1"/>
      <protection locked="0"/>
    </xf>
    <xf numFmtId="164" fontId="19" fillId="6" borderId="0" xfId="0" applyNumberFormat="1" applyFont="1" applyFill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horizontal="right" vertical="center" indent="1"/>
    </xf>
    <xf numFmtId="0" fontId="1" fillId="5" borderId="3" xfId="0" applyFont="1" applyFill="1" applyBorder="1" applyAlignment="1" applyProtection="1">
      <alignment vertical="center"/>
    </xf>
    <xf numFmtId="3" fontId="1" fillId="3" borderId="16" xfId="0" applyNumberFormat="1" applyFont="1" applyFill="1" applyBorder="1" applyAlignment="1" applyProtection="1">
      <alignment horizontal="right" vertical="center" indent="1"/>
    </xf>
    <xf numFmtId="3" fontId="1" fillId="3" borderId="4" xfId="0" applyNumberFormat="1" applyFont="1" applyFill="1" applyBorder="1" applyAlignment="1" applyProtection="1">
      <alignment horizontal="right" vertical="center" indent="1"/>
    </xf>
    <xf numFmtId="3" fontId="1" fillId="5" borderId="5" xfId="0" applyNumberFormat="1" applyFont="1" applyFill="1" applyBorder="1" applyAlignment="1" applyProtection="1">
      <alignment horizontal="right" vertical="center" indent="1"/>
    </xf>
    <xf numFmtId="3" fontId="1" fillId="6" borderId="3" xfId="0" applyNumberFormat="1" applyFont="1" applyFill="1" applyBorder="1" applyAlignment="1" applyProtection="1">
      <alignment horizontal="right" vertical="center" indent="1"/>
    </xf>
    <xf numFmtId="3" fontId="1" fillId="3" borderId="31" xfId="0" applyNumberFormat="1" applyFont="1" applyFill="1" applyBorder="1" applyAlignment="1" applyProtection="1">
      <alignment horizontal="right" vertical="center" indent="1"/>
    </xf>
    <xf numFmtId="0" fontId="23" fillId="0" borderId="0" xfId="0" applyFont="1" applyProtection="1">
      <protection locked="0"/>
    </xf>
    <xf numFmtId="4" fontId="36" fillId="0" borderId="0" xfId="0" applyNumberFormat="1" applyFont="1" applyAlignment="1" applyProtection="1">
      <alignment wrapText="1"/>
      <protection locked="0"/>
    </xf>
    <xf numFmtId="4" fontId="37" fillId="0" borderId="0" xfId="0" applyNumberFormat="1" applyFont="1" applyProtection="1">
      <protection locked="0"/>
    </xf>
    <xf numFmtId="0" fontId="39" fillId="0" borderId="24" xfId="0" applyFont="1" applyBorder="1" applyProtection="1">
      <protection locked="0"/>
    </xf>
    <xf numFmtId="164" fontId="39" fillId="0" borderId="24" xfId="0" applyNumberFormat="1" applyFont="1" applyBorder="1"/>
    <xf numFmtId="0" fontId="40" fillId="0" borderId="0" xfId="0" applyFont="1" applyProtection="1">
      <protection locked="0"/>
    </xf>
    <xf numFmtId="164" fontId="40" fillId="0" borderId="24" xfId="0" applyNumberFormat="1" applyFont="1" applyBorder="1"/>
    <xf numFmtId="0" fontId="24" fillId="0" borderId="0" xfId="0" applyFont="1" applyProtection="1">
      <protection locked="0"/>
    </xf>
    <xf numFmtId="3" fontId="1" fillId="3" borderId="14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3" fontId="42" fillId="0" borderId="0" xfId="0" applyNumberFormat="1" applyFont="1" applyAlignment="1" applyProtection="1">
      <alignment horizontal="right"/>
      <protection locked="0"/>
    </xf>
    <xf numFmtId="3" fontId="42" fillId="0" borderId="0" xfId="0" applyNumberFormat="1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3" fontId="1" fillId="0" borderId="2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4" fontId="24" fillId="7" borderId="0" xfId="0" applyNumberFormat="1" applyFont="1" applyFill="1" applyProtection="1">
      <protection locked="0"/>
    </xf>
    <xf numFmtId="3" fontId="4" fillId="3" borderId="4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9" fillId="6" borderId="25" xfId="0" applyNumberFormat="1" applyFont="1" applyFill="1" applyBorder="1" applyAlignment="1" applyProtection="1">
      <alignment vertical="center"/>
      <protection locked="0"/>
    </xf>
    <xf numFmtId="164" fontId="19" fillId="6" borderId="2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35" fillId="6" borderId="0" xfId="0" applyFont="1" applyFill="1" applyAlignment="1" applyProtection="1">
      <alignment horizontal="center" textRotation="180"/>
      <protection locked="0"/>
    </xf>
    <xf numFmtId="0" fontId="1" fillId="0" borderId="2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4" fillId="6" borderId="0" xfId="0" applyFont="1" applyFill="1" applyAlignment="1" applyProtection="1">
      <alignment horizontal="right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textRotation="180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164" fontId="19" fillId="3" borderId="27" xfId="0" applyNumberFormat="1" applyFont="1" applyFill="1" applyBorder="1" applyAlignment="1" applyProtection="1">
      <alignment horizontal="right" vertical="center"/>
      <protection locked="0"/>
    </xf>
    <xf numFmtId="164" fontId="19" fillId="3" borderId="2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L40"/>
  <sheetViews>
    <sheetView tabSelected="1" zoomScale="80" zoomScaleNormal="80" workbookViewId="0">
      <selection activeCell="M3" sqref="M3"/>
    </sheetView>
  </sheetViews>
  <sheetFormatPr defaultColWidth="9.1796875" defaultRowHeight="13" x14ac:dyDescent="0.3"/>
  <cols>
    <col min="1" max="1" width="36.7265625" style="1" customWidth="1"/>
    <col min="2" max="2" width="11.54296875" style="1" customWidth="1"/>
    <col min="3" max="3" width="11.7265625" style="1" customWidth="1"/>
    <col min="4" max="4" width="63.26953125" style="1" customWidth="1"/>
    <col min="5" max="5" width="53" style="1" customWidth="1"/>
    <col min="6" max="6" width="1.453125" style="26" hidden="1" customWidth="1"/>
    <col min="7" max="7" width="3.54296875" style="1" hidden="1" customWidth="1"/>
    <col min="8" max="8" width="7.453125" style="159" hidden="1" customWidth="1"/>
    <col min="9" max="9" width="42.453125" style="34" hidden="1" customWidth="1"/>
    <col min="10" max="12" width="0" style="1" hidden="1" customWidth="1"/>
    <col min="13" max="16384" width="9.1796875" style="1"/>
  </cols>
  <sheetData>
    <row r="1" spans="1:12" ht="22.15" customHeight="1" thickBot="1" x14ac:dyDescent="0.35">
      <c r="A1" s="173" t="s">
        <v>91</v>
      </c>
      <c r="B1" s="174"/>
      <c r="C1" s="174"/>
      <c r="D1" s="174"/>
      <c r="E1" s="175"/>
      <c r="G1" s="176"/>
    </row>
    <row r="2" spans="1:12" ht="25.9" customHeight="1" thickBot="1" x14ac:dyDescent="0.4">
      <c r="A2" s="172" t="s">
        <v>83</v>
      </c>
      <c r="B2" s="172"/>
      <c r="C2" s="172"/>
      <c r="D2" s="172"/>
      <c r="E2" s="47" t="s">
        <v>37</v>
      </c>
      <c r="G2" s="176"/>
    </row>
    <row r="3" spans="1:12" ht="21.65" customHeight="1" thickBot="1" x14ac:dyDescent="0.35">
      <c r="A3" s="29" t="s">
        <v>1</v>
      </c>
      <c r="B3" s="29" t="s">
        <v>14</v>
      </c>
      <c r="C3" s="3" t="s">
        <v>22</v>
      </c>
      <c r="D3" s="2" t="s">
        <v>23</v>
      </c>
      <c r="E3" s="2" t="s">
        <v>20</v>
      </c>
      <c r="G3" s="176"/>
    </row>
    <row r="4" spans="1:12" ht="15" customHeight="1" thickTop="1" x14ac:dyDescent="0.3">
      <c r="A4" s="13" t="s">
        <v>15</v>
      </c>
      <c r="B4" s="142">
        <v>9500</v>
      </c>
      <c r="C4" s="137">
        <v>9980.6329999999998</v>
      </c>
      <c r="D4" s="44" t="s">
        <v>11</v>
      </c>
      <c r="E4" s="5" t="s">
        <v>92</v>
      </c>
      <c r="G4" s="176"/>
      <c r="I4" s="158" t="s">
        <v>121</v>
      </c>
      <c r="J4" s="1" t="s">
        <v>128</v>
      </c>
    </row>
    <row r="5" spans="1:12" ht="15" customHeight="1" x14ac:dyDescent="0.3">
      <c r="A5" s="14" t="s">
        <v>12</v>
      </c>
      <c r="B5" s="30">
        <v>180</v>
      </c>
      <c r="C5" s="22">
        <v>200</v>
      </c>
      <c r="D5" s="44" t="s">
        <v>84</v>
      </c>
      <c r="E5" s="6" t="s">
        <v>132</v>
      </c>
      <c r="G5" s="176"/>
      <c r="I5" s="158" t="s">
        <v>116</v>
      </c>
      <c r="J5" s="1" t="s">
        <v>131</v>
      </c>
    </row>
    <row r="6" spans="1:12" ht="15" customHeight="1" x14ac:dyDescent="0.3">
      <c r="A6" s="15" t="s">
        <v>8</v>
      </c>
      <c r="B6" s="30">
        <v>1200</v>
      </c>
      <c r="C6" s="27">
        <v>1200</v>
      </c>
      <c r="D6" s="45" t="s">
        <v>93</v>
      </c>
      <c r="E6" s="7"/>
      <c r="G6" s="176"/>
      <c r="I6" s="136"/>
      <c r="L6" s="138"/>
    </row>
    <row r="7" spans="1:12" ht="29.15" customHeight="1" x14ac:dyDescent="0.3">
      <c r="A7" s="14" t="s">
        <v>6</v>
      </c>
      <c r="B7" s="30">
        <v>1380</v>
      </c>
      <c r="C7" s="140">
        <f>880+320+70+28</f>
        <v>1298</v>
      </c>
      <c r="D7" s="46" t="s">
        <v>106</v>
      </c>
      <c r="E7" s="130" t="s">
        <v>133</v>
      </c>
      <c r="G7" s="176"/>
      <c r="H7" s="159">
        <f>880+320+70+28</f>
        <v>1298</v>
      </c>
      <c r="I7" s="164" t="s">
        <v>117</v>
      </c>
      <c r="J7" s="1" t="s">
        <v>127</v>
      </c>
      <c r="L7" s="138"/>
    </row>
    <row r="8" spans="1:12" ht="15" customHeight="1" x14ac:dyDescent="0.3">
      <c r="A8" s="14" t="s">
        <v>7</v>
      </c>
      <c r="B8" s="30">
        <v>0</v>
      </c>
      <c r="C8" s="22">
        <v>0</v>
      </c>
      <c r="D8" s="131"/>
      <c r="E8" s="6"/>
      <c r="G8" s="176"/>
      <c r="I8" s="136"/>
      <c r="L8" s="138"/>
    </row>
    <row r="9" spans="1:12" ht="15" customHeight="1" x14ac:dyDescent="0.3">
      <c r="A9" s="43" t="s">
        <v>18</v>
      </c>
      <c r="B9" s="143"/>
      <c r="C9" s="124"/>
      <c r="D9" s="132"/>
      <c r="E9" s="129"/>
      <c r="G9" s="176"/>
      <c r="I9" s="136"/>
      <c r="L9" s="138"/>
    </row>
    <row r="10" spans="1:12" ht="15" customHeight="1" x14ac:dyDescent="0.3">
      <c r="A10" s="14" t="s">
        <v>2</v>
      </c>
      <c r="B10" s="30">
        <v>0</v>
      </c>
      <c r="C10" s="27">
        <v>0</v>
      </c>
      <c r="D10" s="44" t="s">
        <v>114</v>
      </c>
      <c r="E10" s="4"/>
      <c r="G10" s="176"/>
      <c r="I10" s="158" t="s">
        <v>110</v>
      </c>
      <c r="J10" s="1" t="s">
        <v>129</v>
      </c>
      <c r="L10" s="138"/>
    </row>
    <row r="11" spans="1:12" ht="15" customHeight="1" x14ac:dyDescent="0.3">
      <c r="A11" s="14" t="s">
        <v>3</v>
      </c>
      <c r="B11" s="30">
        <v>0</v>
      </c>
      <c r="C11" s="27">
        <v>0</v>
      </c>
      <c r="D11" s="44" t="s">
        <v>113</v>
      </c>
      <c r="E11" s="139"/>
      <c r="G11" s="176"/>
      <c r="L11" s="138"/>
    </row>
    <row r="12" spans="1:12" ht="28" customHeight="1" x14ac:dyDescent="0.3">
      <c r="A12" s="15" t="s">
        <v>0</v>
      </c>
      <c r="B12" s="30">
        <v>100</v>
      </c>
      <c r="C12" s="27">
        <v>220</v>
      </c>
      <c r="D12" s="44" t="s">
        <v>111</v>
      </c>
      <c r="E12" s="165" t="s">
        <v>134</v>
      </c>
      <c r="G12" s="176"/>
      <c r="I12" s="39"/>
      <c r="L12" s="138"/>
    </row>
    <row r="13" spans="1:12" ht="16.149999999999999" customHeight="1" thickBot="1" x14ac:dyDescent="0.35">
      <c r="A13" s="16" t="s">
        <v>9</v>
      </c>
      <c r="B13" s="144">
        <v>100</v>
      </c>
      <c r="C13" s="28">
        <v>100</v>
      </c>
      <c r="D13" s="133" t="s">
        <v>112</v>
      </c>
      <c r="E13" s="37"/>
      <c r="G13" s="176"/>
      <c r="H13" s="160"/>
      <c r="I13" s="36"/>
      <c r="L13" s="138"/>
    </row>
    <row r="14" spans="1:12" ht="21" customHeight="1" thickBot="1" x14ac:dyDescent="0.4">
      <c r="A14" s="42" t="s">
        <v>4</v>
      </c>
      <c r="B14" s="23">
        <f>SUM(B4:B13)</f>
        <v>12460</v>
      </c>
      <c r="C14" s="23">
        <f>SUM(C4:C13)</f>
        <v>12998.633</v>
      </c>
      <c r="D14" s="123"/>
      <c r="E14" s="19"/>
      <c r="G14" s="176"/>
      <c r="H14" s="161"/>
      <c r="L14" s="138"/>
    </row>
    <row r="15" spans="1:12" ht="15" customHeight="1" x14ac:dyDescent="0.3">
      <c r="A15" s="18" t="s">
        <v>16</v>
      </c>
      <c r="B15" s="145">
        <v>9500</v>
      </c>
      <c r="C15" s="168">
        <v>9980.6329999999998</v>
      </c>
      <c r="D15" s="125" t="s">
        <v>21</v>
      </c>
      <c r="E15" s="8" t="s">
        <v>105</v>
      </c>
      <c r="G15" s="176"/>
      <c r="I15" s="35"/>
      <c r="L15" s="138"/>
    </row>
    <row r="16" spans="1:12" ht="15" customHeight="1" x14ac:dyDescent="0.3">
      <c r="A16" s="14" t="s">
        <v>13</v>
      </c>
      <c r="B16" s="142">
        <v>180</v>
      </c>
      <c r="C16" s="21">
        <v>200</v>
      </c>
      <c r="D16" s="10" t="s">
        <v>94</v>
      </c>
      <c r="E16" s="9" t="s">
        <v>105</v>
      </c>
      <c r="G16" s="176"/>
      <c r="I16" s="36"/>
      <c r="L16" s="138"/>
    </row>
    <row r="17" spans="1:12" ht="15.75" customHeight="1" x14ac:dyDescent="0.3">
      <c r="A17" s="43" t="s">
        <v>24</v>
      </c>
      <c r="B17" s="146">
        <v>0</v>
      </c>
      <c r="C17" s="128">
        <v>0</v>
      </c>
      <c r="D17" s="10"/>
      <c r="E17" s="38"/>
      <c r="G17" s="176"/>
      <c r="H17" s="162"/>
      <c r="I17" s="36"/>
      <c r="L17" s="138"/>
    </row>
    <row r="18" spans="1:12" ht="15" customHeight="1" x14ac:dyDescent="0.3">
      <c r="A18" s="43" t="s">
        <v>25</v>
      </c>
      <c r="B18" s="146">
        <v>0</v>
      </c>
      <c r="C18" s="128">
        <v>0</v>
      </c>
      <c r="D18" s="10"/>
      <c r="E18" s="10"/>
      <c r="G18" s="176"/>
      <c r="L18" s="138"/>
    </row>
    <row r="19" spans="1:12" ht="15" customHeight="1" x14ac:dyDescent="0.3">
      <c r="A19" s="15" t="s">
        <v>17</v>
      </c>
      <c r="B19" s="41">
        <f>B20+B21</f>
        <v>2780</v>
      </c>
      <c r="C19" s="41">
        <f>C20+C21</f>
        <v>2818</v>
      </c>
      <c r="D19" s="126"/>
      <c r="E19" s="12"/>
      <c r="G19" s="176"/>
      <c r="L19" s="138"/>
    </row>
    <row r="20" spans="1:12" ht="29.5" customHeight="1" x14ac:dyDescent="0.3">
      <c r="A20" s="15" t="s">
        <v>19</v>
      </c>
      <c r="B20" s="30">
        <v>1190</v>
      </c>
      <c r="C20" s="27">
        <f>880+70+130+100+28+90</f>
        <v>1298</v>
      </c>
      <c r="D20" s="46" t="s">
        <v>126</v>
      </c>
      <c r="E20" s="7" t="s">
        <v>138</v>
      </c>
      <c r="F20" s="25"/>
      <c r="G20" s="176"/>
      <c r="H20" s="163">
        <f>880+70+130+100+28+90</f>
        <v>1298</v>
      </c>
      <c r="I20" s="166" t="s">
        <v>122</v>
      </c>
      <c r="J20" s="169" t="s">
        <v>130</v>
      </c>
      <c r="L20" s="138"/>
    </row>
    <row r="21" spans="1:12" ht="15" customHeight="1" x14ac:dyDescent="0.3">
      <c r="A21" s="43" t="s">
        <v>26</v>
      </c>
      <c r="B21" s="127">
        <f>SUM(B22:B28)</f>
        <v>1590</v>
      </c>
      <c r="C21" s="127">
        <f>SUM(C22:C28)</f>
        <v>1520</v>
      </c>
      <c r="D21" s="134"/>
      <c r="E21" s="7"/>
      <c r="F21" s="25"/>
      <c r="G21" s="176"/>
      <c r="I21" s="40"/>
      <c r="L21" s="138"/>
    </row>
    <row r="22" spans="1:12" ht="15" customHeight="1" x14ac:dyDescent="0.3">
      <c r="A22" s="15" t="s">
        <v>27</v>
      </c>
      <c r="B22" s="147">
        <v>182</v>
      </c>
      <c r="C22" s="27">
        <v>112</v>
      </c>
      <c r="D22" s="46" t="s">
        <v>125</v>
      </c>
      <c r="E22" s="7" t="s">
        <v>137</v>
      </c>
      <c r="G22" s="176"/>
      <c r="H22" s="159">
        <f>62+50</f>
        <v>112</v>
      </c>
      <c r="I22" s="39"/>
      <c r="L22" s="138"/>
    </row>
    <row r="23" spans="1:12" ht="15.65" customHeight="1" x14ac:dyDescent="0.3">
      <c r="A23" s="15" t="s">
        <v>28</v>
      </c>
      <c r="B23" s="147">
        <v>503</v>
      </c>
      <c r="C23" s="27">
        <f>115+80+8+300</f>
        <v>503</v>
      </c>
      <c r="D23" s="44" t="s">
        <v>95</v>
      </c>
      <c r="E23" s="5"/>
      <c r="G23" s="176"/>
      <c r="H23" s="159">
        <f>115+80+8+300</f>
        <v>503</v>
      </c>
      <c r="I23" s="39"/>
      <c r="J23" s="31"/>
      <c r="L23" s="138"/>
    </row>
    <row r="24" spans="1:12" ht="15.65" customHeight="1" x14ac:dyDescent="0.3">
      <c r="A24" s="15" t="s">
        <v>29</v>
      </c>
      <c r="B24" s="30">
        <v>160</v>
      </c>
      <c r="C24" s="27">
        <f>80+80</f>
        <v>160</v>
      </c>
      <c r="D24" s="135" t="s">
        <v>109</v>
      </c>
      <c r="E24" s="11"/>
      <c r="G24" s="176"/>
      <c r="H24" s="159">
        <f>80+80</f>
        <v>160</v>
      </c>
      <c r="I24" s="40"/>
      <c r="J24" s="31"/>
      <c r="L24" s="138"/>
    </row>
    <row r="25" spans="1:12" ht="42" customHeight="1" x14ac:dyDescent="0.3">
      <c r="A25" s="15" t="s">
        <v>30</v>
      </c>
      <c r="B25" s="30">
        <v>509</v>
      </c>
      <c r="C25" s="27">
        <f>17+70+13+30+185+25+50+1+3+30+85</f>
        <v>509</v>
      </c>
      <c r="D25" s="46" t="s">
        <v>107</v>
      </c>
      <c r="E25" s="7"/>
      <c r="G25" s="176"/>
      <c r="H25" s="163">
        <f>17+70+13+30+185+25+50+30+1+3+85</f>
        <v>509</v>
      </c>
      <c r="I25" s="40"/>
      <c r="J25" s="33"/>
      <c r="L25" s="138"/>
    </row>
    <row r="26" spans="1:12" ht="15.65" customHeight="1" x14ac:dyDescent="0.3">
      <c r="A26" s="15" t="s">
        <v>31</v>
      </c>
      <c r="B26" s="30">
        <v>111</v>
      </c>
      <c r="C26" s="27">
        <f>84+20+7</f>
        <v>111</v>
      </c>
      <c r="D26" s="157" t="s">
        <v>115</v>
      </c>
      <c r="E26" s="12"/>
      <c r="G26" s="176"/>
      <c r="H26" s="159">
        <f>84+20+7</f>
        <v>111</v>
      </c>
      <c r="I26" s="39"/>
      <c r="L26" s="138"/>
    </row>
    <row r="27" spans="1:12" ht="15" customHeight="1" x14ac:dyDescent="0.3">
      <c r="A27" s="15" t="s">
        <v>32</v>
      </c>
      <c r="B27" s="30">
        <v>91</v>
      </c>
      <c r="C27" s="27">
        <v>89</v>
      </c>
      <c r="D27" s="157"/>
      <c r="E27" s="12" t="s">
        <v>135</v>
      </c>
      <c r="G27" s="176"/>
      <c r="I27" s="39"/>
      <c r="L27" s="138"/>
    </row>
    <row r="28" spans="1:12" ht="15.65" customHeight="1" x14ac:dyDescent="0.3">
      <c r="A28" s="15" t="s">
        <v>33</v>
      </c>
      <c r="B28" s="30">
        <v>34</v>
      </c>
      <c r="C28" s="27">
        <f>4+32</f>
        <v>36</v>
      </c>
      <c r="D28" s="46" t="s">
        <v>108</v>
      </c>
      <c r="E28" s="7" t="s">
        <v>136</v>
      </c>
      <c r="G28" s="176"/>
      <c r="H28" s="159">
        <f>4+32</f>
        <v>36</v>
      </c>
      <c r="I28" s="39"/>
      <c r="L28" s="138"/>
    </row>
    <row r="29" spans="1:12" ht="16.149999999999999" customHeight="1" thickBot="1" x14ac:dyDescent="0.35">
      <c r="A29" s="14" t="s">
        <v>10</v>
      </c>
      <c r="B29" s="148">
        <v>0</v>
      </c>
      <c r="C29" s="21">
        <v>0</v>
      </c>
      <c r="D29" s="10"/>
      <c r="E29" s="32"/>
      <c r="G29" s="176"/>
      <c r="L29" s="138"/>
    </row>
    <row r="30" spans="1:12" ht="21" customHeight="1" thickBot="1" x14ac:dyDescent="0.4">
      <c r="A30" s="17" t="s">
        <v>5</v>
      </c>
      <c r="B30" s="23">
        <f>SUM(B15:B19)+B29</f>
        <v>12460</v>
      </c>
      <c r="C30" s="23">
        <f>SUM(C15:C19)+C29</f>
        <v>12998.633</v>
      </c>
      <c r="D30" s="20"/>
      <c r="E30" s="20"/>
      <c r="G30" s="176"/>
      <c r="H30" s="161"/>
    </row>
    <row r="31" spans="1:12" ht="19.149999999999999" customHeight="1" x14ac:dyDescent="0.3">
      <c r="A31" s="177" t="s">
        <v>34</v>
      </c>
      <c r="B31" s="177"/>
      <c r="C31" s="177"/>
      <c r="D31" s="177"/>
      <c r="E31" s="177"/>
      <c r="G31" s="176"/>
    </row>
    <row r="32" spans="1:12" ht="12.65" customHeight="1" x14ac:dyDescent="0.3">
      <c r="A32" s="178" t="s">
        <v>35</v>
      </c>
      <c r="B32" s="178"/>
      <c r="C32" s="178"/>
      <c r="D32" s="178"/>
      <c r="E32" s="178"/>
      <c r="G32" s="176"/>
    </row>
    <row r="33" spans="1:4" ht="19.149999999999999" customHeight="1" x14ac:dyDescent="0.3">
      <c r="A33" s="24" t="s">
        <v>140</v>
      </c>
      <c r="B33" s="48" t="s">
        <v>38</v>
      </c>
      <c r="C33" s="24" t="s">
        <v>86</v>
      </c>
      <c r="D33" s="24" t="s">
        <v>85</v>
      </c>
    </row>
    <row r="34" spans="1:4" ht="16.149999999999999" customHeight="1" x14ac:dyDescent="0.3"/>
    <row r="40" spans="1:4" x14ac:dyDescent="0.3">
      <c r="D40" s="1" t="s">
        <v>36</v>
      </c>
    </row>
  </sheetData>
  <sheetProtection algorithmName="SHA-512" hashValue="bzIbaTgIDTD0cBEE31LckezAJMRCwyIV3u+oRPT5tbdWZyhykL0B6kXvrYYFLRZU4XTK8PMFGqvNL4ZVJbEgWQ==" saltValue="HN9YdOx7EneqOSjfDzdV3Q==" spinCount="100000" sheet="1" formatCells="0" formatColumns="0" formatRows="0"/>
  <mergeCells count="5">
    <mergeCell ref="A2:D2"/>
    <mergeCell ref="A1:E1"/>
    <mergeCell ref="G1:G32"/>
    <mergeCell ref="A31:E31"/>
    <mergeCell ref="A32:E32"/>
  </mergeCells>
  <phoneticPr fontId="0" type="noConversion"/>
  <pageMargins left="0.59055118110236227" right="0.43" top="0.77" bottom="0.35433070866141736" header="0.35433070866141736" footer="0.39370078740157483"/>
  <pageSetup paperSize="9" scale="78" orientation="landscape" r:id="rId1"/>
  <headerFooter alignWithMargins="0"/>
  <colBreaks count="1" manualBreakCount="1">
    <brk id="4" max="32" man="1"/>
  </colBreaks>
  <ignoredErrors>
    <ignoredError sqref="B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880BC-F81C-4D4D-AD4A-53006589F1A7}">
  <sheetPr>
    <pageSetUpPr fitToPage="1"/>
  </sheetPr>
  <dimension ref="A1:U71"/>
  <sheetViews>
    <sheetView topLeftCell="A3" zoomScaleNormal="100" workbookViewId="0">
      <selection activeCell="O4" sqref="O4"/>
    </sheetView>
  </sheetViews>
  <sheetFormatPr defaultColWidth="9.1796875" defaultRowHeight="13" x14ac:dyDescent="0.3"/>
  <cols>
    <col min="1" max="1" width="2.1796875" style="49" customWidth="1"/>
    <col min="2" max="2" width="31.54296875" style="49" customWidth="1"/>
    <col min="3" max="3" width="9.7265625" style="49" customWidth="1"/>
    <col min="4" max="4" width="3.54296875" style="49" customWidth="1"/>
    <col min="5" max="5" width="2.1796875" style="49" customWidth="1"/>
    <col min="6" max="6" width="34.453125" style="49" customWidth="1"/>
    <col min="7" max="7" width="9.7265625" style="86" customWidth="1"/>
    <col min="8" max="8" width="4.7265625" style="49" hidden="1" customWidth="1"/>
    <col min="9" max="9" width="3.54296875" style="49" hidden="1" customWidth="1"/>
    <col min="10" max="10" width="12.81640625" style="149" hidden="1" customWidth="1"/>
    <col min="11" max="11" width="12.1796875" style="149" hidden="1" customWidth="1"/>
    <col min="12" max="12" width="11.1796875" style="149" hidden="1" customWidth="1"/>
    <col min="13" max="14" width="9.1796875" style="49" hidden="1" customWidth="1"/>
    <col min="15" max="15" width="9.1796875" style="49" customWidth="1"/>
    <col min="16" max="16384" width="9.1796875" style="49"/>
  </cols>
  <sheetData>
    <row r="1" spans="1:21" x14ac:dyDescent="0.3">
      <c r="A1" s="179" t="s">
        <v>90</v>
      </c>
      <c r="B1" s="179"/>
      <c r="C1" s="179"/>
      <c r="D1" s="179"/>
      <c r="E1" s="179"/>
      <c r="F1" s="179"/>
      <c r="G1" s="179"/>
    </row>
    <row r="2" spans="1:21" ht="26.5" customHeight="1" thickBot="1" x14ac:dyDescent="0.35">
      <c r="A2" s="180"/>
      <c r="B2" s="180"/>
      <c r="C2" s="180"/>
      <c r="D2" s="180"/>
      <c r="E2" s="180"/>
      <c r="F2" s="180"/>
      <c r="G2" s="180"/>
      <c r="J2" s="116"/>
    </row>
    <row r="3" spans="1:21" ht="44.5" customHeight="1" thickBot="1" x14ac:dyDescent="0.4">
      <c r="A3" s="181" t="s">
        <v>96</v>
      </c>
      <c r="B3" s="182"/>
      <c r="C3" s="182"/>
      <c r="D3" s="182"/>
      <c r="E3" s="182"/>
      <c r="F3" s="182"/>
      <c r="G3" s="183"/>
      <c r="H3" s="51"/>
      <c r="I3" s="51"/>
      <c r="J3" s="150"/>
    </row>
    <row r="4" spans="1:21" ht="18" customHeight="1" x14ac:dyDescent="0.35">
      <c r="A4" s="184"/>
      <c r="B4" s="184"/>
      <c r="C4" s="184"/>
      <c r="D4" s="184"/>
      <c r="E4" s="184"/>
      <c r="F4" s="184"/>
      <c r="G4" s="184"/>
      <c r="H4" s="52"/>
      <c r="I4" s="185"/>
      <c r="J4" s="167" t="s">
        <v>120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2.9" customHeight="1" x14ac:dyDescent="0.3">
      <c r="A5" s="186" t="s">
        <v>89</v>
      </c>
      <c r="B5" s="186"/>
      <c r="C5" s="186"/>
      <c r="D5" s="186"/>
      <c r="E5" s="186"/>
      <c r="F5" s="186"/>
      <c r="G5" s="186"/>
      <c r="H5" s="54"/>
      <c r="I5" s="185"/>
      <c r="J5" s="151" t="s">
        <v>81</v>
      </c>
    </row>
    <row r="6" spans="1:21" ht="24" customHeight="1" x14ac:dyDescent="0.35">
      <c r="B6" s="55"/>
      <c r="C6" s="55"/>
      <c r="D6" s="55"/>
      <c r="E6" s="55"/>
      <c r="F6" s="55"/>
      <c r="G6" s="56" t="s">
        <v>37</v>
      </c>
      <c r="H6" s="52"/>
      <c r="I6" s="185"/>
      <c r="J6" s="200" t="s">
        <v>42</v>
      </c>
      <c r="K6" s="200"/>
    </row>
    <row r="7" spans="1:21" ht="21.65" customHeight="1" x14ac:dyDescent="0.3">
      <c r="A7" s="187" t="s">
        <v>39</v>
      </c>
      <c r="B7" s="188"/>
      <c r="C7" s="57" t="s">
        <v>40</v>
      </c>
      <c r="E7" s="189" t="s">
        <v>41</v>
      </c>
      <c r="F7" s="189"/>
      <c r="G7" s="57" t="s">
        <v>40</v>
      </c>
      <c r="H7" s="58"/>
      <c r="I7" s="185"/>
      <c r="J7" s="200"/>
      <c r="K7" s="200"/>
    </row>
    <row r="8" spans="1:21" ht="14.5" customHeight="1" x14ac:dyDescent="0.3">
      <c r="A8" s="59"/>
      <c r="B8" s="59" t="s">
        <v>97</v>
      </c>
      <c r="C8" s="60">
        <v>188.5</v>
      </c>
      <c r="D8" s="61"/>
      <c r="E8" s="59"/>
      <c r="F8" s="59" t="s">
        <v>97</v>
      </c>
      <c r="G8" s="60">
        <v>34.9</v>
      </c>
      <c r="H8" s="62"/>
      <c r="I8" s="185"/>
      <c r="J8" s="152" t="s">
        <v>43</v>
      </c>
      <c r="K8" s="153">
        <f>C13-'Úprava rozp. 23.06.2021'!C10</f>
        <v>0</v>
      </c>
    </row>
    <row r="9" spans="1:21" ht="14.5" customHeight="1" thickBot="1" x14ac:dyDescent="0.6">
      <c r="A9" s="63" t="s">
        <v>44</v>
      </c>
      <c r="B9" s="64" t="s">
        <v>45</v>
      </c>
      <c r="C9" s="65">
        <v>0</v>
      </c>
      <c r="D9" s="61"/>
      <c r="E9" s="66" t="s">
        <v>44</v>
      </c>
      <c r="F9" s="67" t="s">
        <v>46</v>
      </c>
      <c r="G9" s="170">
        <v>165</v>
      </c>
      <c r="H9" s="69"/>
      <c r="I9" s="185"/>
      <c r="J9" s="152" t="s">
        <v>47</v>
      </c>
      <c r="K9" s="153">
        <f>G10-'Úprava rozp. 23.06.2021'!C11</f>
        <v>0</v>
      </c>
      <c r="M9" s="49" t="s">
        <v>123</v>
      </c>
    </row>
    <row r="10" spans="1:21" ht="14.5" customHeight="1" thickTop="1" thickBot="1" x14ac:dyDescent="0.6">
      <c r="A10" s="66" t="s">
        <v>44</v>
      </c>
      <c r="B10" s="70" t="s">
        <v>48</v>
      </c>
      <c r="C10" s="71"/>
      <c r="D10" s="61"/>
      <c r="E10" s="72" t="s">
        <v>49</v>
      </c>
      <c r="F10" s="73" t="s">
        <v>50</v>
      </c>
      <c r="G10" s="74">
        <v>0</v>
      </c>
      <c r="H10" s="141"/>
      <c r="I10" s="185"/>
      <c r="J10" s="152" t="s">
        <v>51</v>
      </c>
      <c r="K10" s="153">
        <f>C27-'Úprava rozp. 23.06.2021'!C12</f>
        <v>0</v>
      </c>
    </row>
    <row r="11" spans="1:21" ht="14.5" customHeight="1" thickTop="1" x14ac:dyDescent="0.3">
      <c r="A11" s="75" t="s">
        <v>52</v>
      </c>
      <c r="B11" s="76" t="s">
        <v>53</v>
      </c>
      <c r="C11" s="77"/>
      <c r="D11" s="61"/>
      <c r="E11" s="78" t="s">
        <v>49</v>
      </c>
      <c r="F11" s="79" t="s">
        <v>54</v>
      </c>
      <c r="G11" s="171">
        <v>160</v>
      </c>
      <c r="H11" s="69"/>
      <c r="I11" s="185"/>
      <c r="J11" s="152" t="s">
        <v>55</v>
      </c>
      <c r="K11" s="153">
        <f>G31-'Úprava rozp. 23.06.2021'!C13</f>
        <v>0</v>
      </c>
      <c r="M11" s="49" t="s">
        <v>124</v>
      </c>
    </row>
    <row r="12" spans="1:21" ht="14.5" customHeight="1" x14ac:dyDescent="0.3">
      <c r="A12" s="80" t="s">
        <v>52</v>
      </c>
      <c r="B12" s="64" t="s">
        <v>56</v>
      </c>
      <c r="C12" s="65"/>
      <c r="D12" s="61"/>
      <c r="E12" s="59"/>
      <c r="F12" s="59" t="s">
        <v>98</v>
      </c>
      <c r="G12" s="81">
        <f>G8+G9-G10-G11</f>
        <v>39.900000000000006</v>
      </c>
      <c r="H12" s="82"/>
      <c r="I12" s="185"/>
      <c r="J12" s="152" t="s">
        <v>57</v>
      </c>
      <c r="K12" s="153">
        <f>G18-'Úprava rozp. 23.06.2021'!C27</f>
        <v>-0.20000000000000284</v>
      </c>
    </row>
    <row r="13" spans="1:21" ht="14.5" customHeight="1" x14ac:dyDescent="0.3">
      <c r="A13" s="83"/>
      <c r="B13" s="84" t="s">
        <v>58</v>
      </c>
      <c r="C13" s="85">
        <f>SUM(C11:C12)</f>
        <v>0</v>
      </c>
      <c r="D13" s="61"/>
      <c r="H13" s="87"/>
      <c r="I13" s="185"/>
    </row>
    <row r="14" spans="1:21" ht="14.5" customHeight="1" x14ac:dyDescent="0.3">
      <c r="A14" s="59"/>
      <c r="B14" s="59" t="s">
        <v>98</v>
      </c>
      <c r="C14" s="88">
        <f>SUM(C8:C10)-C13</f>
        <v>188.5</v>
      </c>
      <c r="D14" s="61"/>
      <c r="H14" s="87"/>
      <c r="I14" s="185"/>
    </row>
    <row r="15" spans="1:21" ht="21" customHeight="1" x14ac:dyDescent="0.3">
      <c r="D15" s="61"/>
      <c r="G15" s="89"/>
      <c r="H15" s="87"/>
      <c r="I15" s="185"/>
    </row>
    <row r="16" spans="1:21" ht="21.65" customHeight="1" x14ac:dyDescent="0.3">
      <c r="A16" s="189" t="s">
        <v>59</v>
      </c>
      <c r="B16" s="189"/>
      <c r="C16" s="57" t="s">
        <v>40</v>
      </c>
      <c r="E16" s="187" t="s">
        <v>60</v>
      </c>
      <c r="F16" s="188"/>
      <c r="G16" s="57" t="s">
        <v>40</v>
      </c>
      <c r="H16" s="58"/>
      <c r="I16" s="185"/>
    </row>
    <row r="17" spans="1:13" ht="14.5" customHeight="1" x14ac:dyDescent="0.3">
      <c r="A17" s="194"/>
      <c r="B17" s="90" t="s">
        <v>99</v>
      </c>
      <c r="C17" s="60">
        <v>272</v>
      </c>
      <c r="E17" s="59"/>
      <c r="F17" s="59" t="s">
        <v>97</v>
      </c>
      <c r="G17" s="60">
        <v>159.80000000000001</v>
      </c>
      <c r="H17" s="91"/>
      <c r="I17" s="185"/>
      <c r="J17" s="154" t="s">
        <v>82</v>
      </c>
      <c r="L17" s="155">
        <f>C17+C18+C19</f>
        <v>670.6</v>
      </c>
      <c r="M17" s="49">
        <v>670.6</v>
      </c>
    </row>
    <row r="18" spans="1:13" ht="14.5" customHeight="1" x14ac:dyDescent="0.55000000000000004">
      <c r="A18" s="195"/>
      <c r="B18" s="93" t="s">
        <v>100</v>
      </c>
      <c r="C18" s="94">
        <f>398.6-377</f>
        <v>21.600000000000023</v>
      </c>
      <c r="E18" s="63" t="s">
        <v>44</v>
      </c>
      <c r="F18" s="64" t="s">
        <v>102</v>
      </c>
      <c r="G18" s="94">
        <v>88.8</v>
      </c>
      <c r="H18" s="95"/>
      <c r="I18" s="185"/>
      <c r="J18" s="156"/>
    </row>
    <row r="19" spans="1:13" ht="14.5" customHeight="1" x14ac:dyDescent="0.55000000000000004">
      <c r="A19" s="196"/>
      <c r="B19" s="96" t="s">
        <v>101</v>
      </c>
      <c r="C19" s="94">
        <v>377</v>
      </c>
      <c r="E19" s="63" t="s">
        <v>44</v>
      </c>
      <c r="F19" s="64" t="s">
        <v>61</v>
      </c>
      <c r="G19" s="94"/>
      <c r="H19" s="97"/>
      <c r="I19" s="185"/>
      <c r="J19" s="154" t="s">
        <v>103</v>
      </c>
      <c r="L19" s="155">
        <f>C9+C20</f>
        <v>39.799999999999997</v>
      </c>
      <c r="M19" s="49">
        <v>39.799999999999997</v>
      </c>
    </row>
    <row r="20" spans="1:13" ht="14.5" customHeight="1" x14ac:dyDescent="0.55000000000000004">
      <c r="A20" s="63" t="s">
        <v>44</v>
      </c>
      <c r="B20" s="64" t="s">
        <v>45</v>
      </c>
      <c r="C20" s="94">
        <v>39.799999999999997</v>
      </c>
      <c r="E20" s="63" t="s">
        <v>44</v>
      </c>
      <c r="F20" s="64" t="s">
        <v>62</v>
      </c>
      <c r="G20" s="94"/>
      <c r="H20" s="97"/>
      <c r="I20" s="185"/>
    </row>
    <row r="21" spans="1:13" ht="14.5" customHeight="1" thickBot="1" x14ac:dyDescent="0.6">
      <c r="A21" s="66" t="s">
        <v>44</v>
      </c>
      <c r="B21" s="98" t="s">
        <v>63</v>
      </c>
      <c r="C21" s="68"/>
      <c r="D21" s="99"/>
      <c r="E21" s="63" t="s">
        <v>44</v>
      </c>
      <c r="F21" s="64" t="s">
        <v>64</v>
      </c>
      <c r="G21" s="94"/>
      <c r="H21" s="97"/>
      <c r="I21" s="185"/>
    </row>
    <row r="22" spans="1:13" ht="14.5" customHeight="1" thickTop="1" x14ac:dyDescent="0.55000000000000004">
      <c r="A22" s="75" t="s">
        <v>52</v>
      </c>
      <c r="B22" s="76" t="s">
        <v>65</v>
      </c>
      <c r="C22" s="100"/>
      <c r="D22" s="99"/>
      <c r="E22" s="63" t="s">
        <v>44</v>
      </c>
      <c r="F22" s="64" t="s">
        <v>66</v>
      </c>
      <c r="G22" s="101"/>
      <c r="H22" s="97"/>
      <c r="I22" s="185"/>
    </row>
    <row r="23" spans="1:13" ht="14.5" customHeight="1" thickBot="1" x14ac:dyDescent="0.6">
      <c r="A23" s="80" t="s">
        <v>52</v>
      </c>
      <c r="B23" s="64" t="s">
        <v>118</v>
      </c>
      <c r="C23" s="94">
        <v>220</v>
      </c>
      <c r="D23" s="102"/>
      <c r="E23" s="66" t="s">
        <v>44</v>
      </c>
      <c r="F23" s="70" t="s">
        <v>67</v>
      </c>
      <c r="G23" s="103">
        <f>C29+C30</f>
        <v>0</v>
      </c>
      <c r="H23" s="104"/>
      <c r="I23" s="185"/>
      <c r="J23" s="156"/>
    </row>
    <row r="24" spans="1:13" ht="14.5" customHeight="1" thickTop="1" x14ac:dyDescent="0.3">
      <c r="A24" s="80" t="s">
        <v>52</v>
      </c>
      <c r="B24" s="64" t="s">
        <v>68</v>
      </c>
      <c r="C24" s="94"/>
      <c r="E24" s="190" t="s">
        <v>52</v>
      </c>
      <c r="F24" s="192" t="s">
        <v>80</v>
      </c>
      <c r="G24" s="197"/>
      <c r="H24" s="105"/>
      <c r="I24" s="185"/>
    </row>
    <row r="25" spans="1:13" ht="14.5" customHeight="1" x14ac:dyDescent="0.3">
      <c r="A25" s="80" t="s">
        <v>52</v>
      </c>
      <c r="B25" s="64" t="s">
        <v>69</v>
      </c>
      <c r="C25" s="94"/>
      <c r="E25" s="191"/>
      <c r="F25" s="193"/>
      <c r="G25" s="198"/>
      <c r="H25" s="69"/>
      <c r="I25" s="185"/>
    </row>
    <row r="26" spans="1:13" ht="14.5" customHeight="1" x14ac:dyDescent="0.3">
      <c r="A26" s="80" t="s">
        <v>52</v>
      </c>
      <c r="B26" s="64" t="s">
        <v>70</v>
      </c>
      <c r="C26" s="59"/>
      <c r="E26" s="80" t="s">
        <v>52</v>
      </c>
      <c r="F26" s="59" t="s">
        <v>71</v>
      </c>
      <c r="G26" s="101"/>
      <c r="H26" s="97"/>
      <c r="I26" s="185"/>
    </row>
    <row r="27" spans="1:13" ht="14.5" customHeight="1" x14ac:dyDescent="0.3">
      <c r="A27" s="106"/>
      <c r="B27" s="107" t="s">
        <v>58</v>
      </c>
      <c r="C27" s="108">
        <f>SUM(C22:C26)</f>
        <v>220</v>
      </c>
      <c r="E27" s="190" t="s">
        <v>52</v>
      </c>
      <c r="F27" s="192" t="s">
        <v>72</v>
      </c>
      <c r="G27" s="197"/>
      <c r="H27" s="109"/>
      <c r="I27" s="185"/>
    </row>
    <row r="28" spans="1:13" ht="14.5" customHeight="1" x14ac:dyDescent="0.3">
      <c r="A28" s="110"/>
      <c r="B28" s="111" t="s">
        <v>73</v>
      </c>
      <c r="C28" s="112"/>
      <c r="E28" s="191"/>
      <c r="F28" s="193"/>
      <c r="G28" s="198"/>
      <c r="H28" s="109"/>
      <c r="I28" s="185"/>
    </row>
    <row r="29" spans="1:13" ht="14.5" customHeight="1" x14ac:dyDescent="0.3">
      <c r="A29" s="78" t="s">
        <v>49</v>
      </c>
      <c r="B29" s="59" t="s">
        <v>74</v>
      </c>
      <c r="C29" s="101"/>
      <c r="D29" s="92"/>
      <c r="E29" s="80" t="s">
        <v>52</v>
      </c>
      <c r="F29" s="59" t="s">
        <v>119</v>
      </c>
      <c r="G29" s="94">
        <v>100</v>
      </c>
      <c r="H29" s="97"/>
      <c r="I29" s="185"/>
    </row>
    <row r="30" spans="1:13" ht="14.5" customHeight="1" x14ac:dyDescent="0.3">
      <c r="A30" s="78" t="s">
        <v>49</v>
      </c>
      <c r="B30" s="59" t="s">
        <v>75</v>
      </c>
      <c r="C30" s="94"/>
      <c r="E30" s="80" t="s">
        <v>52</v>
      </c>
      <c r="F30" s="59" t="s">
        <v>76</v>
      </c>
      <c r="G30" s="94"/>
      <c r="H30" s="97"/>
      <c r="I30" s="185"/>
    </row>
    <row r="31" spans="1:13" ht="14.5" customHeight="1" x14ac:dyDescent="0.3">
      <c r="A31" s="78" t="s">
        <v>49</v>
      </c>
      <c r="B31" s="59" t="s">
        <v>104</v>
      </c>
      <c r="C31" s="94"/>
      <c r="E31" s="83"/>
      <c r="F31" s="84" t="s">
        <v>77</v>
      </c>
      <c r="G31" s="113">
        <f>SUM(G24:G30)</f>
        <v>100</v>
      </c>
      <c r="H31" s="114"/>
      <c r="I31" s="185"/>
    </row>
    <row r="32" spans="1:13" ht="14.5" customHeight="1" x14ac:dyDescent="0.3">
      <c r="A32" s="59"/>
      <c r="B32" s="59" t="s">
        <v>98</v>
      </c>
      <c r="C32" s="88">
        <f>SUM(C17:C21)-SUM(C27:C31)</f>
        <v>490.4</v>
      </c>
      <c r="E32" s="59"/>
      <c r="F32" s="59" t="s">
        <v>98</v>
      </c>
      <c r="G32" s="88">
        <f>SUM(G17:G23)-G31</f>
        <v>148.60000000000002</v>
      </c>
      <c r="H32" s="91"/>
      <c r="I32" s="185"/>
    </row>
    <row r="33" spans="1:9" ht="13.9" customHeight="1" x14ac:dyDescent="0.3">
      <c r="G33" s="49"/>
      <c r="I33" s="185"/>
    </row>
    <row r="34" spans="1:9" ht="13.9" customHeight="1" x14ac:dyDescent="0.3">
      <c r="A34" s="115" t="s">
        <v>78</v>
      </c>
      <c r="B34" s="116" t="s">
        <v>79</v>
      </c>
      <c r="C34" s="91"/>
      <c r="G34" s="91"/>
      <c r="H34" s="91"/>
      <c r="I34" s="185"/>
    </row>
    <row r="35" spans="1:9" ht="13.9" customHeight="1" x14ac:dyDescent="0.3">
      <c r="A35" s="115"/>
      <c r="B35" s="116"/>
      <c r="C35" s="91"/>
      <c r="G35" s="91"/>
      <c r="H35" s="91"/>
      <c r="I35" s="185"/>
    </row>
    <row r="36" spans="1:9" ht="13" customHeight="1" x14ac:dyDescent="0.3">
      <c r="C36" s="89"/>
      <c r="E36" s="99"/>
      <c r="F36" s="117"/>
      <c r="G36" s="118"/>
      <c r="I36" s="185"/>
    </row>
    <row r="37" spans="1:9" ht="13" customHeight="1" x14ac:dyDescent="0.3">
      <c r="A37" s="199" t="s">
        <v>139</v>
      </c>
      <c r="B37" s="199"/>
      <c r="C37" s="89"/>
      <c r="E37" s="99"/>
      <c r="F37" s="117"/>
      <c r="G37" s="118"/>
      <c r="I37" s="119"/>
    </row>
    <row r="38" spans="1:9" ht="12.65" customHeight="1" x14ac:dyDescent="0.3">
      <c r="A38" s="120"/>
      <c r="B38" s="120"/>
      <c r="C38" s="89"/>
      <c r="E38" s="99"/>
      <c r="F38" s="117"/>
      <c r="G38" s="118"/>
      <c r="I38" s="119"/>
    </row>
    <row r="39" spans="1:9" ht="12.65" customHeight="1" x14ac:dyDescent="0.3">
      <c r="A39" s="199" t="s">
        <v>87</v>
      </c>
      <c r="B39" s="199"/>
      <c r="C39" s="199"/>
      <c r="E39" s="199" t="s">
        <v>88</v>
      </c>
      <c r="F39" s="199"/>
      <c r="G39" s="199"/>
    </row>
    <row r="40" spans="1:9" ht="13" customHeight="1" x14ac:dyDescent="0.3">
      <c r="A40" s="50"/>
      <c r="B40" s="61"/>
      <c r="C40" s="54"/>
      <c r="G40" s="49"/>
    </row>
    <row r="41" spans="1:9" ht="13" customHeight="1" x14ac:dyDescent="0.3">
      <c r="G41" s="49"/>
    </row>
    <row r="42" spans="1:9" ht="13" customHeight="1" x14ac:dyDescent="0.3">
      <c r="G42" s="49"/>
    </row>
    <row r="43" spans="1:9" ht="13" customHeight="1" x14ac:dyDescent="0.35">
      <c r="F43" s="121"/>
      <c r="G43" s="49"/>
    </row>
    <row r="44" spans="1:9" ht="13" customHeight="1" x14ac:dyDescent="0.3"/>
    <row r="45" spans="1:9" ht="13" customHeight="1" x14ac:dyDescent="0.3">
      <c r="G45" s="49"/>
    </row>
    <row r="46" spans="1:9" ht="13" customHeight="1" x14ac:dyDescent="0.3">
      <c r="A46" s="199"/>
      <c r="B46" s="199"/>
      <c r="C46" s="199"/>
      <c r="E46" s="120"/>
      <c r="F46" s="120"/>
    </row>
    <row r="47" spans="1:9" ht="13" customHeight="1" x14ac:dyDescent="0.3"/>
    <row r="48" spans="1:9" ht="13" customHeight="1" x14ac:dyDescent="0.3">
      <c r="C48" s="89"/>
      <c r="F48" s="89"/>
      <c r="G48" s="89"/>
    </row>
    <row r="49" spans="1:7" ht="13" customHeight="1" x14ac:dyDescent="0.3">
      <c r="C49" s="89"/>
      <c r="F49" s="89"/>
      <c r="G49" s="89"/>
    </row>
    <row r="50" spans="1:7" x14ac:dyDescent="0.3">
      <c r="C50" s="89"/>
      <c r="F50" s="89"/>
      <c r="G50" s="89"/>
    </row>
    <row r="51" spans="1:7" x14ac:dyDescent="0.3">
      <c r="C51" s="89"/>
      <c r="F51" s="89"/>
      <c r="G51" s="89"/>
    </row>
    <row r="52" spans="1:7" x14ac:dyDescent="0.3">
      <c r="C52" s="89"/>
      <c r="F52" s="89"/>
      <c r="G52" s="89"/>
    </row>
    <row r="53" spans="1:7" x14ac:dyDescent="0.3">
      <c r="C53" s="89"/>
      <c r="F53" s="89"/>
      <c r="G53" s="89"/>
    </row>
    <row r="54" spans="1:7" x14ac:dyDescent="0.3">
      <c r="C54" s="89"/>
      <c r="F54" s="89"/>
      <c r="G54" s="89"/>
    </row>
    <row r="55" spans="1:7" x14ac:dyDescent="0.3">
      <c r="A55" s="50"/>
      <c r="C55" s="54"/>
      <c r="F55" s="89"/>
      <c r="G55" s="89"/>
    </row>
    <row r="56" spans="1:7" x14ac:dyDescent="0.3">
      <c r="C56" s="89"/>
      <c r="F56" s="89"/>
      <c r="G56" s="89"/>
    </row>
    <row r="57" spans="1:7" x14ac:dyDescent="0.3">
      <c r="C57" s="89"/>
      <c r="F57" s="89"/>
      <c r="G57" s="89"/>
    </row>
    <row r="58" spans="1:7" x14ac:dyDescent="0.3">
      <c r="C58" s="89"/>
      <c r="F58" s="89"/>
      <c r="G58" s="89"/>
    </row>
    <row r="59" spans="1:7" x14ac:dyDescent="0.3">
      <c r="A59" s="50"/>
      <c r="B59" s="50"/>
      <c r="C59" s="54"/>
      <c r="F59" s="89"/>
      <c r="G59" s="89"/>
    </row>
    <row r="60" spans="1:7" x14ac:dyDescent="0.3">
      <c r="A60" s="50"/>
      <c r="B60" s="50"/>
      <c r="C60" s="54"/>
      <c r="F60" s="89"/>
      <c r="G60" s="89"/>
    </row>
    <row r="61" spans="1:7" x14ac:dyDescent="0.3">
      <c r="A61" s="50"/>
      <c r="B61" s="50"/>
      <c r="C61" s="54"/>
      <c r="F61" s="89"/>
      <c r="G61" s="89"/>
    </row>
    <row r="62" spans="1:7" x14ac:dyDescent="0.3">
      <c r="A62" s="50"/>
      <c r="C62" s="54"/>
      <c r="F62" s="89"/>
      <c r="G62" s="89"/>
    </row>
    <row r="63" spans="1:7" x14ac:dyDescent="0.3">
      <c r="A63" s="122"/>
      <c r="B63" s="122"/>
      <c r="C63" s="122"/>
      <c r="E63" s="122"/>
      <c r="F63" s="122"/>
      <c r="G63" s="122"/>
    </row>
    <row r="64" spans="1:7" x14ac:dyDescent="0.3">
      <c r="A64" s="50"/>
      <c r="C64" s="54"/>
      <c r="G64" s="89"/>
    </row>
    <row r="65" spans="1:7" x14ac:dyDescent="0.3">
      <c r="A65" s="50"/>
      <c r="C65" s="54"/>
      <c r="G65" s="89"/>
    </row>
    <row r="66" spans="1:7" x14ac:dyDescent="0.3">
      <c r="A66" s="50"/>
      <c r="C66" s="54"/>
      <c r="G66" s="89"/>
    </row>
    <row r="67" spans="1:7" x14ac:dyDescent="0.3">
      <c r="A67" s="50"/>
      <c r="C67" s="54"/>
      <c r="G67" s="89"/>
    </row>
    <row r="68" spans="1:7" x14ac:dyDescent="0.3">
      <c r="A68" s="50"/>
      <c r="C68" s="54"/>
      <c r="G68" s="89"/>
    </row>
    <row r="69" spans="1:7" x14ac:dyDescent="0.3">
      <c r="A69" s="50"/>
      <c r="C69" s="54"/>
      <c r="E69" s="50"/>
      <c r="G69" s="89"/>
    </row>
    <row r="70" spans="1:7" ht="15" customHeight="1" x14ac:dyDescent="0.3">
      <c r="C70" s="54"/>
      <c r="G70" s="54"/>
    </row>
    <row r="71" spans="1:7" ht="14.25" customHeight="1" x14ac:dyDescent="0.3">
      <c r="A71" s="120"/>
      <c r="B71" s="120"/>
      <c r="C71" s="54"/>
    </row>
  </sheetData>
  <sheetProtection algorithmName="SHA-512" hashValue="L22gvcOceb6ZvevTedpqO/QsnI9BJEwtHWO4xuKMlBkHp3B7YLrA7Pw/8wrSuEqewgQZzLlWE1okgx9HTJEltQ==" saltValue="x2UPuiRDt9ZKVlayDYBjPw==" spinCount="100000" sheet="1" objects="1" scenarios="1" formatCells="0" formatColumns="0" formatRows="0"/>
  <mergeCells count="22">
    <mergeCell ref="A46:C46"/>
    <mergeCell ref="J6:K7"/>
    <mergeCell ref="G27:G28"/>
    <mergeCell ref="A37:B37"/>
    <mergeCell ref="A39:C39"/>
    <mergeCell ref="E39:G39"/>
    <mergeCell ref="A1:G1"/>
    <mergeCell ref="A2:G2"/>
    <mergeCell ref="A3:G3"/>
    <mergeCell ref="A4:G4"/>
    <mergeCell ref="I4:I36"/>
    <mergeCell ref="A5:G5"/>
    <mergeCell ref="A7:B7"/>
    <mergeCell ref="E7:F7"/>
    <mergeCell ref="E27:E28"/>
    <mergeCell ref="F27:F28"/>
    <mergeCell ref="A16:B16"/>
    <mergeCell ref="E16:F16"/>
    <mergeCell ref="A17:A19"/>
    <mergeCell ref="E24:E25"/>
    <mergeCell ref="F24:F25"/>
    <mergeCell ref="G24:G25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Úprava rozp. 23.06.2021</vt:lpstr>
      <vt:lpstr>fondy 23.06.2021</vt:lpstr>
      <vt:lpstr>'fondy 23.06.2021'!Oblast_tisku</vt:lpstr>
      <vt:lpstr>'Úprava rozp. 23.06.2021'!Oblast_tisku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Čechové</dc:creator>
  <cp:lastModifiedBy>Libuse Sedlackova</cp:lastModifiedBy>
  <cp:lastPrinted>2021-06-11T09:56:38Z</cp:lastPrinted>
  <dcterms:created xsi:type="dcterms:W3CDTF">1999-10-20T13:50:00Z</dcterms:created>
  <dcterms:modified xsi:type="dcterms:W3CDTF">2021-06-11T10:09:08Z</dcterms:modified>
</cp:coreProperties>
</file>